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36" windowWidth="11100" windowHeight="6228"/>
  </bookViews>
  <sheets>
    <sheet name="A" sheetId="1" r:id="rId1"/>
  </sheets>
  <definedNames>
    <definedName name="_Fill" hidden="1">A!$A$21:$A$56</definedName>
    <definedName name="_Key1" hidden="1">A!$J$23</definedName>
    <definedName name="_Key2" hidden="1">A!$F$23</definedName>
    <definedName name="_Order1" hidden="1">0</definedName>
    <definedName name="_Order2" hidden="1">0</definedName>
    <definedName name="_Sort" hidden="1">A!$B$23:$J$26</definedName>
    <definedName name="_xlnm.Print_Area" localSheetId="0">A!$A$1:$Q$34</definedName>
    <definedName name="START">A!#REF!</definedName>
  </definedNames>
  <calcPr calcId="145621"/>
</workbook>
</file>

<file path=xl/calcChain.xml><?xml version="1.0" encoding="utf-8"?>
<calcChain xmlns="http://schemas.openxmlformats.org/spreadsheetml/2006/main">
  <c r="O10" i="1" l="1"/>
  <c r="L10" i="1"/>
  <c r="P10" i="1" s="1"/>
  <c r="L11" i="1"/>
  <c r="P11" i="1" s="1"/>
  <c r="O11" i="1"/>
  <c r="M11" i="1"/>
  <c r="P12" i="1"/>
  <c r="O12" i="1"/>
  <c r="L13" i="1"/>
  <c r="P13" i="1" s="1"/>
  <c r="O13" i="1"/>
  <c r="O15" i="1"/>
  <c r="O14" i="1"/>
  <c r="L14" i="1"/>
  <c r="P14" i="1" s="1"/>
  <c r="O18" i="1"/>
  <c r="O17" i="1"/>
  <c r="O16" i="1"/>
  <c r="O19" i="1"/>
  <c r="L15" i="1"/>
  <c r="M15" i="1" s="1"/>
  <c r="L19" i="1"/>
  <c r="P19" i="1" s="1"/>
  <c r="L20" i="1"/>
  <c r="P20" i="1" s="1"/>
  <c r="M19" i="1"/>
  <c r="L18" i="1"/>
  <c r="P18" i="1" s="1"/>
  <c r="M18" i="1"/>
  <c r="L17" i="1"/>
  <c r="P17" i="1"/>
  <c r="L16" i="1"/>
  <c r="M16" i="1" s="1"/>
  <c r="L25" i="1"/>
  <c r="L26" i="1"/>
  <c r="M25" i="1"/>
  <c r="L24" i="1"/>
  <c r="M24" i="1"/>
  <c r="L23" i="1"/>
  <c r="M23" i="1"/>
  <c r="L22" i="1"/>
  <c r="M22" i="1"/>
  <c r="L21" i="1"/>
  <c r="M21" i="1"/>
  <c r="P16" i="1"/>
  <c r="M10" i="1" l="1"/>
  <c r="M20" i="1"/>
  <c r="P15" i="1"/>
  <c r="Q14" i="1"/>
  <c r="M12" i="1"/>
  <c r="Q13" i="1"/>
  <c r="M17" i="1"/>
  <c r="M14" i="1"/>
  <c r="M13" i="1"/>
</calcChain>
</file>

<file path=xl/sharedStrings.xml><?xml version="1.0" encoding="utf-8"?>
<sst xmlns="http://schemas.openxmlformats.org/spreadsheetml/2006/main" count="84" uniqueCount="47">
  <si>
    <t>BURLINGTON ELECTRIC DEPARTMENT</t>
  </si>
  <si>
    <t xml:space="preserve"> POLICY PERIOD:</t>
  </si>
  <si>
    <t>From</t>
  </si>
  <si>
    <t>To</t>
  </si>
  <si>
    <t xml:space="preserve">  #:</t>
  </si>
  <si>
    <t>Carrier</t>
  </si>
  <si>
    <t>mm</t>
  </si>
  <si>
    <t>dd</t>
  </si>
  <si>
    <t>yyyy</t>
  </si>
  <si>
    <t>CIGNA</t>
  </si>
  <si>
    <t>HS&amp;B</t>
  </si>
  <si>
    <t xml:space="preserve">   Property/B&amp;M Insurance Policies</t>
  </si>
  <si>
    <t>FM Global</t>
  </si>
  <si>
    <t>Starr Tech/HS&amp;B/AIG</t>
  </si>
  <si>
    <t>Premium</t>
  </si>
  <si>
    <t>Annual</t>
  </si>
  <si>
    <t>Actual</t>
  </si>
  <si>
    <t>n/a</t>
  </si>
  <si>
    <t>CIGNA/ACE USA</t>
  </si>
  <si>
    <t>HS&amp;B/AIG</t>
  </si>
  <si>
    <t>Price per</t>
  </si>
  <si>
    <t>Change</t>
  </si>
  <si>
    <t>Insurable Values</t>
  </si>
  <si>
    <t>TIV</t>
  </si>
  <si>
    <t>$100 TIV</t>
  </si>
  <si>
    <t>% Chg</t>
  </si>
  <si>
    <t>GRA=Global Risk Associates</t>
  </si>
  <si>
    <t>SS=Starkweather &amp; Shepley: NEPPA</t>
  </si>
  <si>
    <t>GRA</t>
  </si>
  <si>
    <t>SS</t>
  </si>
  <si>
    <t>Agent</t>
  </si>
  <si>
    <t>Broker/</t>
  </si>
  <si>
    <t>Note:  AIG sold HS&amp;B to Munich Re in December, 2008</t>
  </si>
  <si>
    <t xml:space="preserve">          AIG renamed P/C business as "Chartis" on July 27, 2009</t>
  </si>
  <si>
    <t>H&amp;B</t>
  </si>
  <si>
    <t>H&amp;B=Hickok &amp; Boardman, Inc.</t>
  </si>
  <si>
    <r>
      <t xml:space="preserve">NU/Chartis/AIG </t>
    </r>
    <r>
      <rPr>
        <vertAlign val="superscript"/>
        <sz val="12"/>
        <rFont val="Arial MT"/>
      </rPr>
      <t>(1)</t>
    </r>
  </si>
  <si>
    <r>
      <t xml:space="preserve">NU/Chartis/AIG </t>
    </r>
    <r>
      <rPr>
        <vertAlign val="superscript"/>
        <sz val="12"/>
        <rFont val="Arial MT"/>
      </rPr>
      <t>(2)</t>
    </r>
  </si>
  <si>
    <r>
      <rPr>
        <vertAlign val="superscript"/>
        <sz val="12"/>
        <rFont val="Times New Roman"/>
        <family val="1"/>
      </rPr>
      <t xml:space="preserve">(2) </t>
    </r>
    <r>
      <rPr>
        <sz val="12"/>
        <rFont val="Times New Roman"/>
        <family val="1"/>
      </rPr>
      <t>Policy period extended to 13 months at same rate (now expires on 9/25/11)</t>
    </r>
  </si>
  <si>
    <r>
      <rPr>
        <vertAlign val="superscript"/>
        <sz val="12"/>
        <rFont val="Times New Roman"/>
        <family val="1"/>
      </rPr>
      <t>(3)</t>
    </r>
    <r>
      <rPr>
        <sz val="12"/>
        <rFont val="Times New Roman"/>
        <family val="1"/>
      </rPr>
      <t xml:space="preserve"> Policy period extended by 6 days to 10/1 (now expires on 10/1/12)</t>
    </r>
  </si>
  <si>
    <r>
      <rPr>
        <vertAlign val="superscript"/>
        <sz val="12"/>
        <rFont val="Times New Roman"/>
        <family val="1"/>
      </rPr>
      <t>(1)</t>
    </r>
    <r>
      <rPr>
        <sz val="12"/>
        <rFont val="Times New Roman"/>
        <family val="1"/>
      </rPr>
      <t xml:space="preserve"> TIV was limited to $200,000,000 coverage on 8/25/09</t>
    </r>
  </si>
  <si>
    <t xml:space="preserve">   Premium/TIV History</t>
  </si>
  <si>
    <t>$100 TIV: Cap</t>
  </si>
  <si>
    <r>
      <t xml:space="preserve">NU/Chartis </t>
    </r>
    <r>
      <rPr>
        <vertAlign val="superscript"/>
        <sz val="12"/>
        <rFont val="Arial MT"/>
      </rPr>
      <t>(3) (4)</t>
    </r>
  </si>
  <si>
    <t xml:space="preserve">Total </t>
  </si>
  <si>
    <r>
      <rPr>
        <vertAlign val="superscript"/>
        <sz val="12"/>
        <rFont val="Times New Roman"/>
        <family val="1"/>
      </rPr>
      <t>(4)</t>
    </r>
    <r>
      <rPr>
        <sz val="12"/>
        <rFont val="Times New Roman"/>
        <family val="1"/>
      </rPr>
      <t xml:space="preserve"> TIV back to full limits ($222,183,000 on 9/25/11)</t>
    </r>
  </si>
  <si>
    <t xml:space="preserve">NU/Chartis/AIG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</si>
</sst>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"/>
    <numFmt numFmtId="165" formatCode="0.0%"/>
    <numFmt numFmtId="166" formatCode="&quot;$&quot;#,##0.000"/>
    <numFmt numFmtId="167" formatCode="&quot;$&quot;#,##0.00"/>
    <numFmt numFmtId="168" formatCode="&quot;$&quot;#,##0.0000"/>
  </numFmts>
  <fonts count="12">
    <font>
      <sz val="12"/>
      <name val="Arial MT"/>
    </font>
    <font>
      <sz val="10"/>
      <name val="Arial"/>
    </font>
    <font>
      <b/>
      <sz val="14"/>
      <color indexed="10"/>
      <name val="Arial MT"/>
      <family val="2"/>
    </font>
    <font>
      <sz val="12"/>
      <color indexed="10"/>
      <name val="Arial MT"/>
      <family val="2"/>
    </font>
    <font>
      <b/>
      <sz val="12"/>
      <name val="Arial MT"/>
      <family val="2"/>
    </font>
    <font>
      <sz val="12"/>
      <color indexed="8"/>
      <name val="Arial MT"/>
      <family val="2"/>
    </font>
    <font>
      <sz val="12"/>
      <name val="Arial MT"/>
    </font>
    <font>
      <b/>
      <sz val="12"/>
      <name val="Arial MT"/>
    </font>
    <font>
      <b/>
      <sz val="11"/>
      <color indexed="10"/>
      <name val="Arial MT"/>
      <family val="2"/>
    </font>
    <font>
      <sz val="12"/>
      <name val="Times New Roman"/>
      <family val="1"/>
    </font>
    <font>
      <vertAlign val="superscript"/>
      <sz val="12"/>
      <name val="Arial MT"/>
    </font>
    <font>
      <vertAlign val="superscript"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2" xfId="0" applyBorder="1"/>
    <xf numFmtId="0" fontId="5" fillId="0" borderId="2" xfId="0" applyFont="1" applyBorder="1" applyProtection="1"/>
    <xf numFmtId="0" fontId="5" fillId="0" borderId="0" xfId="0" applyFont="1" applyProtection="1"/>
    <xf numFmtId="164" fontId="0" fillId="0" borderId="0" xfId="0" applyNumberFormat="1"/>
    <xf numFmtId="0" fontId="6" fillId="0" borderId="0" xfId="0" applyFont="1" applyBorder="1"/>
    <xf numFmtId="0" fontId="7" fillId="0" borderId="0" xfId="0" applyFont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8" fillId="0" borderId="0" xfId="0" applyFont="1"/>
    <xf numFmtId="14" fontId="8" fillId="0" borderId="0" xfId="0" quotePrefix="1" applyNumberFormat="1" applyFont="1" applyAlignment="1">
      <alignment horizontal="center"/>
    </xf>
    <xf numFmtId="164" fontId="0" fillId="0" borderId="0" xfId="0" applyNumberFormat="1" applyAlignment="1">
      <alignment horizontal="right"/>
    </xf>
    <xf numFmtId="4" fontId="0" fillId="0" borderId="0" xfId="0" applyNumberFormat="1"/>
    <xf numFmtId="166" fontId="0" fillId="0" borderId="0" xfId="1" applyNumberFormat="1" applyFont="1" applyAlignment="1">
      <alignment horizontal="center"/>
    </xf>
    <xf numFmtId="10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Border="1"/>
    <xf numFmtId="0" fontId="9" fillId="0" borderId="0" xfId="0" applyFont="1"/>
    <xf numFmtId="164" fontId="0" fillId="2" borderId="0" xfId="0" applyNumberFormat="1" applyFill="1" applyAlignment="1">
      <alignment horizontal="center"/>
    </xf>
    <xf numFmtId="10" fontId="0" fillId="2" borderId="0" xfId="0" applyNumberFormat="1" applyFill="1"/>
    <xf numFmtId="166" fontId="0" fillId="2" borderId="0" xfId="1" applyNumberFormat="1" applyFont="1" applyFill="1" applyAlignment="1">
      <alignment horizontal="center"/>
    </xf>
    <xf numFmtId="0" fontId="0" fillId="0" borderId="0" xfId="0" applyFont="1" applyBorder="1"/>
    <xf numFmtId="0" fontId="0" fillId="0" borderId="0" xfId="0" applyAlignment="1">
      <alignment horizontal="center"/>
    </xf>
    <xf numFmtId="0" fontId="0" fillId="0" borderId="0" xfId="0" applyFont="1" applyFill="1" applyBorder="1"/>
    <xf numFmtId="0" fontId="0" fillId="3" borderId="2" xfId="0" applyFill="1" applyBorder="1"/>
    <xf numFmtId="10" fontId="0" fillId="0" borderId="0" xfId="1" applyNumberFormat="1" applyFont="1"/>
    <xf numFmtId="166" fontId="0" fillId="3" borderId="0" xfId="1" applyNumberFormat="1" applyFont="1" applyFill="1" applyAlignment="1">
      <alignment horizontal="center"/>
    </xf>
    <xf numFmtId="167" fontId="0" fillId="0" borderId="0" xfId="0" applyNumberFormat="1"/>
    <xf numFmtId="164" fontId="0" fillId="3" borderId="0" xfId="0" applyNumberFormat="1" applyFill="1" applyAlignment="1">
      <alignment horizontal="center"/>
    </xf>
    <xf numFmtId="0" fontId="0" fillId="2" borderId="2" xfId="0" applyFill="1" applyBorder="1"/>
    <xf numFmtId="168" fontId="0" fillId="2" borderId="0" xfId="1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42EB3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84884</xdr:colOff>
      <xdr:row>1</xdr:row>
      <xdr:rowOff>32845</xdr:rowOff>
    </xdr:from>
    <xdr:to>
      <xdr:col>5</xdr:col>
      <xdr:colOff>286369</xdr:colOff>
      <xdr:row>4</xdr:row>
      <xdr:rowOff>7078</xdr:rowOff>
    </xdr:to>
    <xdr:pic>
      <xdr:nvPicPr>
        <xdr:cNvPr id="2" name="Picture 1" descr="BEDLogo-PRIN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7212" y="218966"/>
          <a:ext cx="1011657" cy="663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2:Q34"/>
  <sheetViews>
    <sheetView tabSelected="1" defaultGridColor="0" colorId="22" zoomScale="87" workbookViewId="0">
      <selection activeCell="N26" sqref="N26"/>
    </sheetView>
  </sheetViews>
  <sheetFormatPr defaultColWidth="9.81640625" defaultRowHeight="15"/>
  <cols>
    <col min="1" max="1" width="3.81640625" customWidth="1"/>
    <col min="2" max="2" width="19.36328125" customWidth="1"/>
    <col min="3" max="3" width="8.1796875" customWidth="1"/>
    <col min="4" max="5" width="4.81640625" customWidth="1"/>
    <col min="6" max="6" width="5.81640625" customWidth="1"/>
    <col min="7" max="7" width="1.90625" customWidth="1"/>
    <col min="8" max="9" width="4.81640625" customWidth="1"/>
    <col min="10" max="10" width="5.81640625" customWidth="1"/>
    <col min="11" max="12" width="12.81640625" customWidth="1"/>
    <col min="14" max="14" width="17.453125" customWidth="1"/>
    <col min="15" max="15" width="10.08984375" customWidth="1"/>
    <col min="16" max="16" width="13.453125" customWidth="1"/>
    <col min="17" max="17" width="12.453125" customWidth="1"/>
  </cols>
  <sheetData>
    <row r="2" spans="1:17" ht="17.399999999999999">
      <c r="G2" s="1"/>
      <c r="H2" s="1"/>
      <c r="I2" s="1"/>
      <c r="K2" s="1" t="s">
        <v>0</v>
      </c>
    </row>
    <row r="3" spans="1:17" ht="17.399999999999999">
      <c r="G3" s="1"/>
      <c r="H3" s="1"/>
      <c r="I3" s="1"/>
      <c r="K3" s="1" t="s">
        <v>11</v>
      </c>
      <c r="L3" s="10"/>
      <c r="M3" s="13"/>
      <c r="N3" s="10"/>
      <c r="O3" s="21"/>
      <c r="P3" s="20"/>
    </row>
    <row r="4" spans="1:17" ht="17.399999999999999">
      <c r="D4" s="2"/>
      <c r="K4" s="1" t="s">
        <v>41</v>
      </c>
    </row>
    <row r="5" spans="1:17">
      <c r="D5" s="2"/>
      <c r="J5" s="17"/>
      <c r="K5" s="17">
        <v>41508</v>
      </c>
      <c r="O5" s="29"/>
      <c r="P5" s="34"/>
    </row>
    <row r="6" spans="1:17" ht="17.399999999999999">
      <c r="F6" s="3"/>
      <c r="G6" s="3"/>
      <c r="H6" s="3"/>
      <c r="I6" s="16"/>
      <c r="J6" s="3"/>
    </row>
    <row r="7" spans="1:17" ht="15.6">
      <c r="E7" s="4" t="s">
        <v>1</v>
      </c>
    </row>
    <row r="8" spans="1:17" ht="15.6">
      <c r="C8" s="12" t="s">
        <v>31</v>
      </c>
      <c r="D8" t="s">
        <v>2</v>
      </c>
      <c r="H8" t="s">
        <v>3</v>
      </c>
      <c r="K8" s="12" t="s">
        <v>16</v>
      </c>
      <c r="L8" s="12" t="s">
        <v>15</v>
      </c>
      <c r="M8" s="12" t="s">
        <v>15</v>
      </c>
      <c r="N8" s="12" t="s">
        <v>44</v>
      </c>
      <c r="O8" s="12" t="s">
        <v>23</v>
      </c>
      <c r="P8" s="12" t="s">
        <v>20</v>
      </c>
      <c r="Q8" s="12" t="s">
        <v>20</v>
      </c>
    </row>
    <row r="9" spans="1:17" ht="16.2" thickBot="1">
      <c r="A9" s="5" t="s">
        <v>4</v>
      </c>
      <c r="B9" s="5" t="s">
        <v>5</v>
      </c>
      <c r="C9" s="6" t="s">
        <v>30</v>
      </c>
      <c r="D9" s="6" t="s">
        <v>6</v>
      </c>
      <c r="E9" s="6" t="s">
        <v>7</v>
      </c>
      <c r="F9" s="6" t="s">
        <v>8</v>
      </c>
      <c r="G9" s="6"/>
      <c r="H9" s="6" t="s">
        <v>6</v>
      </c>
      <c r="I9" s="6" t="s">
        <v>7</v>
      </c>
      <c r="J9" s="6" t="s">
        <v>8</v>
      </c>
      <c r="K9" s="6" t="s">
        <v>14</v>
      </c>
      <c r="L9" s="6" t="s">
        <v>14</v>
      </c>
      <c r="M9" s="15" t="s">
        <v>25</v>
      </c>
      <c r="N9" s="15" t="s">
        <v>22</v>
      </c>
      <c r="O9" s="15" t="s">
        <v>21</v>
      </c>
      <c r="P9" s="15" t="s">
        <v>24</v>
      </c>
      <c r="Q9" s="15" t="s">
        <v>42</v>
      </c>
    </row>
    <row r="10" spans="1:17">
      <c r="A10" s="28">
        <v>1</v>
      </c>
      <c r="B10" s="23" t="s">
        <v>46</v>
      </c>
      <c r="C10" s="29" t="s">
        <v>34</v>
      </c>
      <c r="D10" s="7">
        <v>10</v>
      </c>
      <c r="E10" s="7">
        <v>1</v>
      </c>
      <c r="F10" s="8">
        <v>2013</v>
      </c>
      <c r="G10" s="9"/>
      <c r="H10" s="36">
        <v>10</v>
      </c>
      <c r="I10" s="36">
        <v>1</v>
      </c>
      <c r="J10" s="8">
        <v>2014</v>
      </c>
      <c r="K10" s="10">
        <v>228260</v>
      </c>
      <c r="L10" s="10">
        <f>K10</f>
        <v>228260</v>
      </c>
      <c r="M10" s="32">
        <f t="shared" ref="M10" si="0">(L10/L11)-1</f>
        <v>0.12999999999999989</v>
      </c>
      <c r="N10" s="25">
        <v>248460000</v>
      </c>
      <c r="O10" s="26">
        <f t="shared" ref="O10" si="1">(N10/N11)-1</f>
        <v>7.9979135877597196E-2</v>
      </c>
      <c r="P10" s="37">
        <f>L10/(N10/100)</f>
        <v>9.1869918699186995E-2</v>
      </c>
      <c r="Q10" s="20" t="s">
        <v>17</v>
      </c>
    </row>
    <row r="11" spans="1:17">
      <c r="A11" s="28">
        <v>2</v>
      </c>
      <c r="B11" s="23" t="s">
        <v>46</v>
      </c>
      <c r="C11" s="29" t="s">
        <v>34</v>
      </c>
      <c r="D11" s="7">
        <v>10</v>
      </c>
      <c r="E11" s="7">
        <v>1</v>
      </c>
      <c r="F11" s="8">
        <v>2012</v>
      </c>
      <c r="G11" s="9"/>
      <c r="H11" s="36">
        <v>10</v>
      </c>
      <c r="I11" s="36">
        <v>1</v>
      </c>
      <c r="J11" s="8">
        <v>2013</v>
      </c>
      <c r="K11" s="10">
        <v>202000</v>
      </c>
      <c r="L11" s="10">
        <f>K11</f>
        <v>202000</v>
      </c>
      <c r="M11" s="32">
        <f t="shared" ref="M11" si="2">(L11/L12)-1</f>
        <v>0.11134340511217977</v>
      </c>
      <c r="N11" s="25">
        <v>230060000</v>
      </c>
      <c r="O11" s="26">
        <f t="shared" ref="O11" si="3">(N11/N12)-1</f>
        <v>3.5452757411683189E-2</v>
      </c>
      <c r="P11" s="37">
        <f>L11/(N11/100)</f>
        <v>8.7803181778666431E-2</v>
      </c>
      <c r="Q11" s="20" t="s">
        <v>17</v>
      </c>
    </row>
    <row r="12" spans="1:17" ht="17.399999999999999">
      <c r="A12" s="28">
        <v>3</v>
      </c>
      <c r="B12" s="23" t="s">
        <v>43</v>
      </c>
      <c r="C12" s="29" t="s">
        <v>34</v>
      </c>
      <c r="D12" s="7">
        <v>9</v>
      </c>
      <c r="E12" s="7">
        <v>25</v>
      </c>
      <c r="F12" s="8">
        <v>2011</v>
      </c>
      <c r="G12" s="9"/>
      <c r="H12" s="31">
        <v>10</v>
      </c>
      <c r="I12" s="31">
        <v>1</v>
      </c>
      <c r="J12" s="8">
        <v>2012</v>
      </c>
      <c r="K12" s="10">
        <v>184750</v>
      </c>
      <c r="L12" s="10">
        <v>181762</v>
      </c>
      <c r="M12" s="32">
        <f t="shared" ref="M12:M15" si="4">(L12/L13)-1</f>
        <v>2.6903954802259822E-2</v>
      </c>
      <c r="N12" s="35">
        <v>222183000</v>
      </c>
      <c r="O12" s="26">
        <f t="shared" ref="O12" si="5">(N12/N13)-1</f>
        <v>5.1390525404239051E-2</v>
      </c>
      <c r="P12" s="27">
        <f>L12/(N12/100)</f>
        <v>8.1807338995332671E-2</v>
      </c>
      <c r="Q12" s="20" t="s">
        <v>17</v>
      </c>
    </row>
    <row r="13" spans="1:17" ht="17.399999999999999">
      <c r="A13" s="28">
        <v>4</v>
      </c>
      <c r="B13" s="23" t="s">
        <v>37</v>
      </c>
      <c r="C13" s="29" t="s">
        <v>28</v>
      </c>
      <c r="D13" s="7">
        <v>8</v>
      </c>
      <c r="E13" s="7">
        <v>25</v>
      </c>
      <c r="F13" s="8">
        <v>2010</v>
      </c>
      <c r="G13" s="9"/>
      <c r="H13" s="31">
        <v>9</v>
      </c>
      <c r="I13" s="7">
        <v>25</v>
      </c>
      <c r="J13" s="8">
        <v>2011</v>
      </c>
      <c r="K13" s="10">
        <v>191750</v>
      </c>
      <c r="L13" s="10">
        <f>K13/(13/12)</f>
        <v>177000</v>
      </c>
      <c r="M13" s="13">
        <f t="shared" si="4"/>
        <v>-6.8421052631578938E-2</v>
      </c>
      <c r="N13" s="25">
        <v>211323000</v>
      </c>
      <c r="O13" s="26">
        <f t="shared" ref="O13:O15" si="6">(N13/N14)-1</f>
        <v>4.6781623949909701E-3</v>
      </c>
      <c r="P13" s="27">
        <f>L13/(N13/100)</f>
        <v>8.3758038642267996E-2</v>
      </c>
      <c r="Q13" s="33">
        <f>L13/(200000000/100)</f>
        <v>8.8499999999999995E-2</v>
      </c>
    </row>
    <row r="14" spans="1:17" ht="17.399999999999999">
      <c r="A14" s="28">
        <v>5</v>
      </c>
      <c r="B14" s="23" t="s">
        <v>36</v>
      </c>
      <c r="C14" s="29" t="s">
        <v>28</v>
      </c>
      <c r="D14" s="7">
        <v>8</v>
      </c>
      <c r="E14" s="7">
        <v>25</v>
      </c>
      <c r="F14" s="8">
        <v>2009</v>
      </c>
      <c r="G14" s="9"/>
      <c r="H14" s="7">
        <v>8</v>
      </c>
      <c r="I14" s="7">
        <v>25</v>
      </c>
      <c r="J14" s="8">
        <v>2010</v>
      </c>
      <c r="K14" s="10">
        <v>190000</v>
      </c>
      <c r="L14" s="10">
        <f>+K14</f>
        <v>190000</v>
      </c>
      <c r="M14" s="13">
        <f t="shared" si="4"/>
        <v>0.18439097369405322</v>
      </c>
      <c r="N14" s="25">
        <v>210339000</v>
      </c>
      <c r="O14" s="26">
        <f t="shared" si="6"/>
        <v>0.18661957925972739</v>
      </c>
      <c r="P14" s="27">
        <f>L14/(N14/100)</f>
        <v>9.0330371447995855E-2</v>
      </c>
      <c r="Q14" s="33">
        <f>L14/(200000000/100)</f>
        <v>9.5000000000000001E-2</v>
      </c>
    </row>
    <row r="15" spans="1:17">
      <c r="A15" s="28">
        <v>6</v>
      </c>
      <c r="B15" s="11" t="s">
        <v>19</v>
      </c>
      <c r="C15" s="29" t="s">
        <v>28</v>
      </c>
      <c r="D15" s="7">
        <v>8</v>
      </c>
      <c r="E15" s="7">
        <v>25</v>
      </c>
      <c r="F15" s="8">
        <v>2008</v>
      </c>
      <c r="G15" s="9"/>
      <c r="H15" s="7">
        <v>8</v>
      </c>
      <c r="I15" s="7">
        <v>25</v>
      </c>
      <c r="J15" s="8">
        <v>2009</v>
      </c>
      <c r="K15" s="10">
        <v>160420</v>
      </c>
      <c r="L15" s="10">
        <f>+K15</f>
        <v>160420</v>
      </c>
      <c r="M15" s="13">
        <f t="shared" si="4"/>
        <v>-8.3314285714285674E-2</v>
      </c>
      <c r="N15" s="22">
        <v>177259000</v>
      </c>
      <c r="O15" s="21">
        <f t="shared" si="6"/>
        <v>7.6613319566339655E-2</v>
      </c>
      <c r="P15" s="20">
        <f t="shared" ref="P15:P20" si="7">L15/(N15/100)</f>
        <v>9.0500341308480808E-2</v>
      </c>
      <c r="Q15" s="20" t="s">
        <v>17</v>
      </c>
    </row>
    <row r="16" spans="1:17">
      <c r="A16" s="28">
        <v>7</v>
      </c>
      <c r="B16" s="11" t="s">
        <v>19</v>
      </c>
      <c r="C16" s="29" t="s">
        <v>28</v>
      </c>
      <c r="D16" s="7">
        <v>8</v>
      </c>
      <c r="E16" s="7">
        <v>25</v>
      </c>
      <c r="F16" s="8">
        <v>2007</v>
      </c>
      <c r="G16" s="9"/>
      <c r="H16" s="7">
        <v>8</v>
      </c>
      <c r="I16" s="7">
        <v>25</v>
      </c>
      <c r="J16" s="8">
        <v>2008</v>
      </c>
      <c r="K16" s="10">
        <v>175000</v>
      </c>
      <c r="L16" s="10">
        <f t="shared" ref="L16:L22" si="8">+K16</f>
        <v>175000</v>
      </c>
      <c r="M16" s="13">
        <f t="shared" ref="M16:M25" si="9">(L16/L17)-1</f>
        <v>-2.5069637883008311E-2</v>
      </c>
      <c r="N16" s="22">
        <v>164645000</v>
      </c>
      <c r="O16" s="21">
        <f t="shared" ref="O16:O19" si="10">(N16/N17)-1</f>
        <v>7.0520614568365225E-2</v>
      </c>
      <c r="P16" s="20">
        <f t="shared" si="7"/>
        <v>0.10628928907649791</v>
      </c>
      <c r="Q16" s="20" t="s">
        <v>17</v>
      </c>
    </row>
    <row r="17" spans="1:17">
      <c r="A17" s="28">
        <v>8</v>
      </c>
      <c r="B17" s="11" t="s">
        <v>19</v>
      </c>
      <c r="C17" s="29" t="s">
        <v>28</v>
      </c>
      <c r="D17" s="7">
        <v>8</v>
      </c>
      <c r="E17" s="7">
        <v>25</v>
      </c>
      <c r="F17" s="8">
        <v>2006</v>
      </c>
      <c r="G17" s="9"/>
      <c r="H17" s="7">
        <v>8</v>
      </c>
      <c r="I17" s="7">
        <v>25</v>
      </c>
      <c r="J17" s="8">
        <v>2007</v>
      </c>
      <c r="K17" s="10">
        <v>179500</v>
      </c>
      <c r="L17" s="10">
        <f t="shared" si="8"/>
        <v>179500</v>
      </c>
      <c r="M17" s="13">
        <f t="shared" si="9"/>
        <v>-0.13285024154589375</v>
      </c>
      <c r="N17" s="22">
        <v>153799000</v>
      </c>
      <c r="O17" s="21">
        <f t="shared" si="10"/>
        <v>6.291855281799652E-2</v>
      </c>
      <c r="P17" s="20">
        <f t="shared" si="7"/>
        <v>0.11671077185157251</v>
      </c>
      <c r="Q17" s="20" t="s">
        <v>17</v>
      </c>
    </row>
    <row r="18" spans="1:17">
      <c r="A18" s="28">
        <v>9</v>
      </c>
      <c r="B18" s="11" t="s">
        <v>13</v>
      </c>
      <c r="C18" s="29" t="s">
        <v>28</v>
      </c>
      <c r="D18" s="7">
        <v>8</v>
      </c>
      <c r="E18" s="7">
        <v>25</v>
      </c>
      <c r="F18" s="8">
        <v>2005</v>
      </c>
      <c r="G18" s="9"/>
      <c r="H18" s="7">
        <v>8</v>
      </c>
      <c r="I18" s="7">
        <v>25</v>
      </c>
      <c r="J18" s="8">
        <v>2006</v>
      </c>
      <c r="K18" s="10">
        <v>207000</v>
      </c>
      <c r="L18" s="10">
        <f t="shared" si="8"/>
        <v>207000</v>
      </c>
      <c r="M18" s="13">
        <f t="shared" si="9"/>
        <v>-7.999999999999996E-2</v>
      </c>
      <c r="N18" s="22">
        <v>144695000</v>
      </c>
      <c r="O18" s="21">
        <f t="shared" si="10"/>
        <v>8.6086714066637704E-3</v>
      </c>
      <c r="P18" s="20">
        <f t="shared" si="7"/>
        <v>0.14305953903037424</v>
      </c>
      <c r="Q18" s="20" t="s">
        <v>17</v>
      </c>
    </row>
    <row r="19" spans="1:17">
      <c r="A19" s="28">
        <v>10</v>
      </c>
      <c r="B19" s="11" t="s">
        <v>13</v>
      </c>
      <c r="C19" s="29" t="s">
        <v>28</v>
      </c>
      <c r="D19" s="7">
        <v>8</v>
      </c>
      <c r="E19" s="7">
        <v>25</v>
      </c>
      <c r="F19" s="8">
        <v>2004</v>
      </c>
      <c r="G19" s="9"/>
      <c r="H19" s="7">
        <v>8</v>
      </c>
      <c r="I19" s="7">
        <v>25</v>
      </c>
      <c r="J19" s="8">
        <v>2005</v>
      </c>
      <c r="K19" s="10">
        <v>225000</v>
      </c>
      <c r="L19" s="10">
        <f t="shared" si="8"/>
        <v>225000</v>
      </c>
      <c r="M19" s="13">
        <f t="shared" si="9"/>
        <v>-4.2553191489361653E-2</v>
      </c>
      <c r="N19" s="22">
        <v>143460000</v>
      </c>
      <c r="O19" s="21">
        <f t="shared" si="10"/>
        <v>3.5520683706393053E-2</v>
      </c>
      <c r="P19" s="20">
        <f t="shared" si="7"/>
        <v>0.15683814303638646</v>
      </c>
      <c r="Q19" s="20" t="s">
        <v>17</v>
      </c>
    </row>
    <row r="20" spans="1:17">
      <c r="A20" s="28">
        <v>11</v>
      </c>
      <c r="B20" s="11" t="s">
        <v>13</v>
      </c>
      <c r="C20" s="29" t="s">
        <v>28</v>
      </c>
      <c r="D20" s="7">
        <v>8</v>
      </c>
      <c r="E20" s="7">
        <v>25</v>
      </c>
      <c r="F20" s="8">
        <v>2003</v>
      </c>
      <c r="G20" s="9"/>
      <c r="H20" s="7">
        <v>8</v>
      </c>
      <c r="I20" s="7">
        <v>25</v>
      </c>
      <c r="J20" s="8">
        <v>2004</v>
      </c>
      <c r="K20" s="10">
        <v>235000</v>
      </c>
      <c r="L20" s="10">
        <f t="shared" si="8"/>
        <v>235000</v>
      </c>
      <c r="M20" s="13">
        <f t="shared" si="9"/>
        <v>0.27027027027027017</v>
      </c>
      <c r="N20" s="22">
        <v>138539000</v>
      </c>
      <c r="O20" s="22" t="s">
        <v>17</v>
      </c>
      <c r="P20" s="20">
        <f t="shared" si="7"/>
        <v>0.16962732515753687</v>
      </c>
      <c r="Q20" s="20" t="s">
        <v>17</v>
      </c>
    </row>
    <row r="21" spans="1:17">
      <c r="A21" s="28">
        <v>12</v>
      </c>
      <c r="B21" s="11" t="s">
        <v>13</v>
      </c>
      <c r="C21" s="29" t="s">
        <v>28</v>
      </c>
      <c r="D21" s="7">
        <v>8</v>
      </c>
      <c r="E21" s="7">
        <v>25</v>
      </c>
      <c r="F21" s="8">
        <v>2002</v>
      </c>
      <c r="G21" s="9"/>
      <c r="H21" s="7">
        <v>8</v>
      </c>
      <c r="I21" s="7">
        <v>25</v>
      </c>
      <c r="J21" s="8">
        <v>2003</v>
      </c>
      <c r="K21" s="10">
        <v>185000</v>
      </c>
      <c r="L21" s="10">
        <f t="shared" si="8"/>
        <v>185000</v>
      </c>
      <c r="M21" s="13">
        <f t="shared" si="9"/>
        <v>5.7142857142857162E-2</v>
      </c>
      <c r="N21" s="10"/>
      <c r="O21" s="10"/>
      <c r="P21" s="19"/>
    </row>
    <row r="22" spans="1:17">
      <c r="A22" s="28">
        <v>13</v>
      </c>
      <c r="B22" s="11" t="s">
        <v>12</v>
      </c>
      <c r="C22" s="29" t="s">
        <v>28</v>
      </c>
      <c r="D22" s="7">
        <v>8</v>
      </c>
      <c r="E22" s="7">
        <v>25</v>
      </c>
      <c r="F22" s="8">
        <v>2001</v>
      </c>
      <c r="G22" s="9"/>
      <c r="H22" s="7">
        <v>8</v>
      </c>
      <c r="I22" s="7">
        <v>25</v>
      </c>
      <c r="J22" s="8">
        <v>2002</v>
      </c>
      <c r="K22" s="10">
        <v>175000</v>
      </c>
      <c r="L22" s="10">
        <f t="shared" si="8"/>
        <v>175000</v>
      </c>
      <c r="M22" s="13">
        <f t="shared" si="9"/>
        <v>1.4607106532366547</v>
      </c>
      <c r="N22" s="10"/>
      <c r="O22" s="10"/>
      <c r="P22" s="19"/>
    </row>
    <row r="23" spans="1:17">
      <c r="A23" s="28">
        <v>14</v>
      </c>
      <c r="B23" t="s">
        <v>18</v>
      </c>
      <c r="C23" s="29" t="s">
        <v>28</v>
      </c>
      <c r="D23" s="7">
        <v>8</v>
      </c>
      <c r="E23" s="7">
        <v>25</v>
      </c>
      <c r="F23" s="8">
        <v>1998</v>
      </c>
      <c r="G23" s="9"/>
      <c r="H23" s="7">
        <v>8</v>
      </c>
      <c r="I23" s="7">
        <v>25</v>
      </c>
      <c r="J23" s="8">
        <v>2001</v>
      </c>
      <c r="K23" s="10">
        <v>213353</v>
      </c>
      <c r="L23" s="10">
        <f>K23/3</f>
        <v>71117.666666666672</v>
      </c>
      <c r="M23" s="13">
        <f t="shared" si="9"/>
        <v>-0.24152212477469948</v>
      </c>
      <c r="N23" s="10"/>
      <c r="O23" s="10"/>
      <c r="P23" s="19"/>
    </row>
    <row r="24" spans="1:17">
      <c r="A24" s="30">
        <v>15</v>
      </c>
      <c r="B24" t="s">
        <v>9</v>
      </c>
      <c r="C24" s="29" t="s">
        <v>28</v>
      </c>
      <c r="D24" s="7">
        <v>8</v>
      </c>
      <c r="E24" s="7">
        <v>25</v>
      </c>
      <c r="F24" s="8">
        <v>1995</v>
      </c>
      <c r="G24" s="9"/>
      <c r="H24" s="7">
        <v>8</v>
      </c>
      <c r="I24" s="7">
        <v>25</v>
      </c>
      <c r="J24" s="8">
        <v>1998</v>
      </c>
      <c r="K24" s="10">
        <v>281291</v>
      </c>
      <c r="L24" s="10">
        <f>K24/3</f>
        <v>93763.666666666672</v>
      </c>
      <c r="M24" s="13">
        <f t="shared" si="9"/>
        <v>-6.9066057717765417E-2</v>
      </c>
      <c r="N24" s="10"/>
      <c r="O24" s="10"/>
      <c r="P24" s="19"/>
    </row>
    <row r="25" spans="1:17">
      <c r="A25" s="30">
        <v>16</v>
      </c>
      <c r="B25" t="s">
        <v>10</v>
      </c>
      <c r="C25" s="29" t="s">
        <v>29</v>
      </c>
      <c r="D25" s="7">
        <v>1</v>
      </c>
      <c r="E25" s="7">
        <v>20</v>
      </c>
      <c r="F25" s="8">
        <v>1995</v>
      </c>
      <c r="G25" s="9"/>
      <c r="H25" s="7">
        <v>1</v>
      </c>
      <c r="I25" s="7">
        <v>20</v>
      </c>
      <c r="J25" s="8">
        <v>1996</v>
      </c>
      <c r="K25" s="10">
        <v>100720</v>
      </c>
      <c r="L25" s="10">
        <f>K25</f>
        <v>100720</v>
      </c>
      <c r="M25" s="13">
        <f t="shared" si="9"/>
        <v>0.10385340405944499</v>
      </c>
      <c r="N25" s="10"/>
      <c r="O25" s="10"/>
      <c r="P25" s="19"/>
    </row>
    <row r="26" spans="1:17">
      <c r="A26" s="30">
        <v>17</v>
      </c>
      <c r="B26" t="s">
        <v>10</v>
      </c>
      <c r="C26" s="29" t="s">
        <v>29</v>
      </c>
      <c r="D26" s="7">
        <v>1</v>
      </c>
      <c r="E26" s="7">
        <v>20</v>
      </c>
      <c r="F26" s="8">
        <v>1994</v>
      </c>
      <c r="G26" s="9"/>
      <c r="H26" s="7">
        <v>1</v>
      </c>
      <c r="I26" s="7">
        <v>20</v>
      </c>
      <c r="J26" s="8">
        <v>1995</v>
      </c>
      <c r="K26" s="10">
        <v>91244</v>
      </c>
      <c r="L26" s="10">
        <f>K26</f>
        <v>91244</v>
      </c>
      <c r="M26" s="14" t="s">
        <v>17</v>
      </c>
      <c r="N26" s="18"/>
      <c r="O26" s="18"/>
      <c r="P26" s="19"/>
    </row>
    <row r="29" spans="1:17" ht="18.600000000000001">
      <c r="B29" t="s">
        <v>32</v>
      </c>
      <c r="M29" s="24" t="s">
        <v>40</v>
      </c>
    </row>
    <row r="30" spans="1:17" ht="18.600000000000001">
      <c r="B30" t="s">
        <v>33</v>
      </c>
      <c r="K30" s="24"/>
      <c r="M30" s="24" t="s">
        <v>38</v>
      </c>
    </row>
    <row r="31" spans="1:17" ht="18.600000000000001">
      <c r="M31" s="24" t="s">
        <v>39</v>
      </c>
    </row>
    <row r="32" spans="1:17" ht="18.600000000000001">
      <c r="B32" t="s">
        <v>26</v>
      </c>
      <c r="M32" s="24" t="s">
        <v>45</v>
      </c>
    </row>
    <row r="33" spans="2:13" ht="15.6">
      <c r="B33" t="s">
        <v>27</v>
      </c>
      <c r="M33" s="24"/>
    </row>
    <row r="34" spans="2:13">
      <c r="B34" t="s">
        <v>35</v>
      </c>
    </row>
  </sheetData>
  <phoneticPr fontId="0" type="noConversion"/>
  <pageMargins left="0.4" right="0.32" top="0.5" bottom="0.5" header="0.5" footer="0.5"/>
  <pageSetup scale="71" orientation="landscape" r:id="rId1"/>
  <headerFooter alignWithMargins="0">
    <oddFooter>&amp;L&amp;F&amp;C&amp;D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City of Burlington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Burlington Electric Dept.</dc:creator>
  <cp:lastModifiedBy>Administrator</cp:lastModifiedBy>
  <cp:lastPrinted>2013-08-20T13:57:24Z</cp:lastPrinted>
  <dcterms:created xsi:type="dcterms:W3CDTF">2001-01-09T15:23:32Z</dcterms:created>
  <dcterms:modified xsi:type="dcterms:W3CDTF">2013-08-27T18:21:27Z</dcterms:modified>
</cp:coreProperties>
</file>